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5_общая структура\Бизнес-планирование\Факт\Сайт МРСК\в ДСО\9 месяцев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0" i="1"/>
  <c r="J9" i="1"/>
  <c r="J7" i="1"/>
  <c r="J6" i="1"/>
  <c r="I12" i="1"/>
  <c r="I10" i="1"/>
  <c r="I9" i="1"/>
  <c r="I7" i="1"/>
  <c r="I6" i="1"/>
  <c r="J8" i="1" l="1"/>
  <c r="J11" i="1" s="1"/>
  <c r="J13" i="1" s="1"/>
  <c r="I8" i="1" l="1"/>
  <c r="I11" i="1" s="1"/>
  <c r="I13" i="1" s="1"/>
  <c r="G12" i="1" l="1"/>
  <c r="G10" i="1"/>
  <c r="G9" i="1"/>
  <c r="G7" i="1"/>
  <c r="G6" i="1"/>
  <c r="H12" i="1" l="1"/>
  <c r="H10" i="1"/>
  <c r="H9" i="1"/>
  <c r="H7" i="1"/>
  <c r="H6" i="1"/>
  <c r="H8" i="1" s="1"/>
  <c r="G8" i="1"/>
  <c r="H11" i="1" l="1"/>
  <c r="H13" i="1" s="1"/>
  <c r="G11" i="1"/>
  <c r="G13" i="1" s="1"/>
</calcChain>
</file>

<file path=xl/sharedStrings.xml><?xml version="1.0" encoding="utf-8"?>
<sst xmlns="http://schemas.openxmlformats.org/spreadsheetml/2006/main" count="19" uniqueCount="19">
  <si>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</si>
  <si>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</si>
  <si>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</si>
  <si>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</si>
  <si>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</si>
  <si>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</si>
  <si>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</si>
  <si>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</si>
  <si>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</si>
  <si>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</si>
  <si>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</si>
  <si>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 xml:space="preserve">4 квартал 2014 года факт </t>
  </si>
  <si>
    <t>Управленческие расходы</t>
  </si>
  <si>
    <t>2 квартал 2015 года прогноз</t>
  </si>
  <si>
    <t>тыс. рублей</t>
  </si>
  <si>
    <t>1 квартал 2015 года факт</t>
  </si>
  <si>
    <t>3 квартал 2015 года прогноз</t>
  </si>
  <si>
    <t>4 квартал 2015 года прогноз</t>
  </si>
  <si>
    <t>Прогноз финансовых результатов на 4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</si>
</sst>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15/&#1054;&#1090;&#1095;&#1105;&#1090;_1&#1082;&#1074;_&#1052;&#1056;&#1057;&#1050;%20&#1070;&#1075;&#1072;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55;&#1083;&#1072;&#1085;/&#1057;&#1082;&#1086;&#1088;&#1088;&#1077;&#1082;&#1090;&#1080;&#1088;&#1086;&#1074;&#1072;&#1085;&#1085;&#1099;&#1081;%20&#1087;&#1083;&#1072;&#1085;/&#1040;&#1056;&#1061;&#1048;&#1042;/&#1040;&#1056;&#1052;%20&#1087;&#1086;&#1083;&#1085;&#1099;&#1081;%20(&#1057;&#1044;)/&#1041;&#1080;&#1079;&#1085;&#1077;&#1089;-&#1087;&#1083;&#1072;&#1085;%20&#1085;&#1072;%202015-2019_&#1057;&#1044;%20&#1082;&#1086;&#1088;&#1088;.%2027.03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5/&#1054;&#1090;&#1095;&#1105;&#1090;_2&#1082;&#1074;_&#1052;&#1056;&#1057;&#1050;%20&#1070;&#1075;&#1072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>
        <row r="26">
          <cell r="T26">
            <v>-6.6926768536282225E-2</v>
          </cell>
        </row>
      </sheetData>
      <sheetData sheetId="6">
        <row r="176">
          <cell r="J176">
            <v>5917.3883459999988</v>
          </cell>
        </row>
      </sheetData>
      <sheetData sheetId="7">
        <row r="11">
          <cell r="J11">
            <v>7958.933098000206</v>
          </cell>
        </row>
      </sheetData>
      <sheetData sheetId="8"/>
      <sheetData sheetId="9"/>
      <sheetData sheetId="10"/>
      <sheetData sheetId="11">
        <row r="12">
          <cell r="U12">
            <v>7587575.9011465423</v>
          </cell>
        </row>
        <row r="18">
          <cell r="U18">
            <v>-6554039.8989999993</v>
          </cell>
        </row>
        <row r="31">
          <cell r="U31">
            <v>-131609.49600000001</v>
          </cell>
        </row>
        <row r="33">
          <cell r="U33">
            <v>20596.95</v>
          </cell>
        </row>
        <row r="34">
          <cell r="U34">
            <v>-643679.63099999994</v>
          </cell>
        </row>
        <row r="35">
          <cell r="U35">
            <v>10728.802</v>
          </cell>
        </row>
        <row r="36">
          <cell r="U36">
            <v>1725425.324</v>
          </cell>
        </row>
        <row r="38">
          <cell r="U38">
            <v>-1451592.267</v>
          </cell>
        </row>
        <row r="45">
          <cell r="U45">
            <v>-446948.78755000001</v>
          </cell>
        </row>
      </sheetData>
      <sheetData sheetId="12">
        <row r="222">
          <cell r="U222">
            <v>6554039.8990000002</v>
          </cell>
        </row>
      </sheetData>
      <sheetData sheetId="13"/>
      <sheetData sheetId="14"/>
      <sheetData sheetId="15">
        <row r="79">
          <cell r="U79">
            <v>43295267.13356553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/>
      <sheetData sheetId="6">
        <row r="176">
          <cell r="I176">
            <v>7037.9520320000001</v>
          </cell>
        </row>
      </sheetData>
      <sheetData sheetId="7">
        <row r="11">
          <cell r="I11">
            <v>10006.697311580017</v>
          </cell>
        </row>
      </sheetData>
      <sheetData sheetId="8"/>
      <sheetData sheetId="9"/>
      <sheetData sheetId="10"/>
      <sheetData sheetId="11">
        <row r="12">
          <cell r="I12">
            <v>7710727.8391456818</v>
          </cell>
          <cell r="J12">
            <v>6665380.7167657865</v>
          </cell>
        </row>
        <row r="18">
          <cell r="J18">
            <v>-5773646.470730342</v>
          </cell>
        </row>
        <row r="31">
          <cell r="J31">
            <v>-137042.49500000002</v>
          </cell>
        </row>
        <row r="33">
          <cell r="J33">
            <v>1100</v>
          </cell>
        </row>
        <row r="34">
          <cell r="J34">
            <v>-683749.69763979595</v>
          </cell>
        </row>
        <row r="35">
          <cell r="J35">
            <v>0</v>
          </cell>
        </row>
        <row r="36">
          <cell r="J36">
            <v>18388.580999999998</v>
          </cell>
        </row>
        <row r="38">
          <cell r="J38">
            <v>-198455.99200000003</v>
          </cell>
        </row>
        <row r="45">
          <cell r="J45">
            <v>30247.161333971231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L12">
            <v>7428824.5487316735</v>
          </cell>
          <cell r="N12">
            <v>8587582.0268126912</v>
          </cell>
        </row>
        <row r="18">
          <cell r="L18">
            <v>-6047895.4928525323</v>
          </cell>
          <cell r="N18">
            <v>-6782460.901095476</v>
          </cell>
        </row>
        <row r="31">
          <cell r="L31">
            <v>-131143.92800000001</v>
          </cell>
          <cell r="N31">
            <v>-205648.36399999997</v>
          </cell>
        </row>
        <row r="33">
          <cell r="L33">
            <v>0</v>
          </cell>
          <cell r="N33">
            <v>0</v>
          </cell>
        </row>
        <row r="34">
          <cell r="L34">
            <v>-749423.690736847</v>
          </cell>
          <cell r="N34">
            <v>-842678.17388753197</v>
          </cell>
        </row>
        <row r="35">
          <cell r="L35">
            <v>0</v>
          </cell>
          <cell r="N35">
            <v>0</v>
          </cell>
        </row>
        <row r="36">
          <cell r="L36">
            <v>20618.686999999998</v>
          </cell>
          <cell r="N36">
            <v>142439.89000000001</v>
          </cell>
        </row>
        <row r="38">
          <cell r="L38">
            <v>-208597.79600000003</v>
          </cell>
          <cell r="N38">
            <v>-442193.64500000002</v>
          </cell>
        </row>
        <row r="45">
          <cell r="L45">
            <v>-87466.981846278257</v>
          </cell>
          <cell r="N45">
            <v>-490749.12816726364</v>
          </cell>
        </row>
      </sheetData>
      <sheetData sheetId="12"/>
      <sheetData sheetId="13">
        <row r="30">
          <cell r="W30">
            <v>31102.038</v>
          </cell>
        </row>
      </sheetData>
      <sheetData sheetId="14"/>
      <sheetData sheetId="15">
        <row r="34">
          <cell r="W34">
            <v>11363388.853090918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5.75" customHeight="1" x14ac:dyDescent="0.25"/>
  <cols>
    <col min="2" max="2" width="44.140625" customWidth="1"/>
    <col min="3" max="10" width="16.7109375" customWidth="1"/>
  </cols>
  <sheetData>
    <row r="2" spans="2:10" ht="15.75" customHeight="1" x14ac:dyDescent="0.3">
      <c r="B2" s="1" t="s">
        <v>18</v>
      </c>
    </row>
    <row r="4" spans="2:10" ht="15.75" customHeight="1" x14ac:dyDescent="0.25">
      <c r="J4" t="s">
        <v>14</v>
      </c>
    </row>
    <row r="5" spans="2:10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15</v>
      </c>
      <c r="H5" s="3" t="s">
        <v>13</v>
      </c>
      <c r="I5" s="3" t="s">
        <v>16</v>
      </c>
      <c r="J5" s="3" t="s">
        <v>17</v>
      </c>
    </row>
    <row r="6" spans="2:10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7772131.1560346996</v>
      </c>
      <c r="G6" s="5">
        <f>'[1]8.ОФР'!$U$12</f>
        <v>7587575.9011465423</v>
      </c>
      <c r="H6" s="5">
        <f>('[2]8.ОФР'!$J$12/1000)*1000</f>
        <v>6665380.7167657865</v>
      </c>
      <c r="I6" s="5">
        <f>'[3]8.ОФР'!$L$12</f>
        <v>7428824.5487316735</v>
      </c>
      <c r="J6" s="5">
        <f>'[3]8.ОФР'!$N$12</f>
        <v>8587582.0268126912</v>
      </c>
    </row>
    <row r="7" spans="2:10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7251717.2510000002</v>
      </c>
      <c r="G7" s="5">
        <f>'[1]8.ОФР'!$U$18*-1</f>
        <v>6554039.8989999993</v>
      </c>
      <c r="H7" s="5">
        <f>('[2]8.ОФР'!$J$18*-1/1000)*1000</f>
        <v>5773646.470730342</v>
      </c>
      <c r="I7" s="5">
        <f>'[3]8.ОФР'!$L$18*-1</f>
        <v>6047895.4928525323</v>
      </c>
      <c r="J7" s="5">
        <f>'[3]8.ОФР'!$N$18*-1</f>
        <v>6782460.901095476</v>
      </c>
    </row>
    <row r="8" spans="2:10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520413.90503469936</v>
      </c>
      <c r="G8" s="5">
        <f>(G6-G7)</f>
        <v>1033536.002146543</v>
      </c>
      <c r="H8" s="5">
        <f>(H6-H7)</f>
        <v>891734.24603544455</v>
      </c>
      <c r="I8" s="5">
        <f>(I6-I7)</f>
        <v>1380929.0558791412</v>
      </c>
      <c r="J8" s="5">
        <f>(J6-J7)</f>
        <v>1805121.1257172152</v>
      </c>
    </row>
    <row r="9" spans="2:10" ht="30.75" customHeight="1" x14ac:dyDescent="0.25">
      <c r="B9" s="4" t="s">
        <v>12</v>
      </c>
      <c r="C9" s="5">
        <v>114781.67000000001</v>
      </c>
      <c r="D9" s="5">
        <v>130042.84699999999</v>
      </c>
      <c r="E9" s="5">
        <v>120383.90300000001</v>
      </c>
      <c r="F9" s="5">
        <v>200559.99100000001</v>
      </c>
      <c r="G9" s="5">
        <f>'[1]8.ОФР'!$U$31*-1</f>
        <v>131609.49600000001</v>
      </c>
      <c r="H9" s="5">
        <f>('[2]8.ОФР'!$J$31*-1/1000)*1000</f>
        <v>137042.49500000002</v>
      </c>
      <c r="I9" s="5">
        <f>'[3]8.ОФР'!$L$31*-1</f>
        <v>131143.92800000001</v>
      </c>
      <c r="J9" s="5">
        <f>'[3]8.ОФР'!$N$31*-1</f>
        <v>205648.36399999997</v>
      </c>
    </row>
    <row r="10" spans="2:10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-7082445.9850000003</v>
      </c>
      <c r="G10" s="5">
        <f>'[1]8.ОФР'!$U$33+'[1]8.ОФР'!$U$34+'[1]8.ОФР'!$U$35+'[1]8.ОФР'!$U$36+'[1]8.ОФР'!$U$38</f>
        <v>-338520.82199999993</v>
      </c>
      <c r="H10" s="5">
        <f>('[2]8.ОФР'!$J$33/1000+'[2]8.ОФР'!$J$34/1000+'[2]8.ОФР'!$J$35/1000+'[2]8.ОФР'!$J$36/1000+'[2]8.ОФР'!$J$38/1000)*1000</f>
        <v>-862717.10863979592</v>
      </c>
      <c r="I10" s="5">
        <f>'[3]8.ОФР'!$L$33+'[3]8.ОФР'!$L$34+'[3]8.ОФР'!$L$35+'[3]8.ОФР'!$L$36+'[3]8.ОФР'!$L$38</f>
        <v>-937402.79973684694</v>
      </c>
      <c r="J10" s="5">
        <f>'[3]8.ОФР'!$N$33+'[3]8.ОФР'!$N$34+'[3]8.ОФР'!$N$35+'[3]8.ОФР'!$N$36+'[3]8.ОФР'!$N$38</f>
        <v>-1142431.9288875321</v>
      </c>
    </row>
    <row r="11" spans="2:10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-6762592.0709653012</v>
      </c>
      <c r="G11" s="5">
        <f>(G8-G9+G10)</f>
        <v>563405.68414654303</v>
      </c>
      <c r="H11" s="5">
        <f>(H8-H9+H10)</f>
        <v>-108025.35760435136</v>
      </c>
      <c r="I11" s="5">
        <f>(I8-I9+I10)</f>
        <v>312382.32814229419</v>
      </c>
      <c r="J11" s="5">
        <f>(J8-J9+J10)</f>
        <v>457040.83282968309</v>
      </c>
    </row>
    <row r="12" spans="2:10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-160086.94422999994</v>
      </c>
      <c r="G12" s="5">
        <f>'[1]8.ОФР'!$U$45*-1</f>
        <v>446948.78755000001</v>
      </c>
      <c r="H12" s="5">
        <f>('[2]8.ОФР'!$J$45/1000*-1)*1000</f>
        <v>-30247.161333971231</v>
      </c>
      <c r="I12" s="5">
        <f>'[3]8.ОФР'!$L$45*-1</f>
        <v>87466.981846278257</v>
      </c>
      <c r="J12" s="5">
        <f>'[3]8.ОФР'!$N$45*-1</f>
        <v>490749.12816726364</v>
      </c>
    </row>
    <row r="13" spans="2:10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-6602505.1267353008</v>
      </c>
      <c r="G13" s="5">
        <f>(G11-G12)</f>
        <v>116456.89659654303</v>
      </c>
      <c r="H13" s="5">
        <f>(H11-H12)</f>
        <v>-77778.196270380125</v>
      </c>
      <c r="I13" s="5">
        <f>(I11-I12)</f>
        <v>224915.34629601595</v>
      </c>
      <c r="J13" s="5">
        <f>(J11-J12)</f>
        <v>-33708.295337580552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dcterms:created xsi:type="dcterms:W3CDTF">2015-04-02T08:39:08Z</dcterms:created>
  <dcterms:modified xsi:type="dcterms:W3CDTF">2015-12-10T06:00:55Z</dcterms:modified>
</cp:coreProperties>
</file>